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gerborghiero/Desktop/"/>
    </mc:Choice>
  </mc:AlternateContent>
  <xr:revisionPtr revIDLastSave="0" documentId="13_ncr:1_{396A85B8-9955-4F46-9B73-6926C834D7BB}" xr6:coauthVersionLast="46" xr6:coauthVersionMax="46" xr10:uidLastSave="{00000000-0000-0000-0000-000000000000}"/>
  <bookViews>
    <workbookView xWindow="11220" yWindow="500" windowWidth="23680" windowHeight="19660" xr2:uid="{68F22925-CDE8-8B42-8CFF-556637B06919}"/>
  </bookViews>
  <sheets>
    <sheet name="Feuil1" sheetId="1" r:id="rId1"/>
  </sheets>
  <definedNames>
    <definedName name="_xlnm.Print_Area" localSheetId="0">Feuil1!$D$50:$J$64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G22" i="1" s="1"/>
  <c r="G24" i="1" s="1"/>
  <c r="D51" i="1"/>
  <c r="H22" i="1"/>
  <c r="H24" i="1" s="1"/>
  <c r="F22" i="1"/>
  <c r="F24" i="1" s="1"/>
  <c r="E22" i="1"/>
  <c r="E24" i="1" s="1"/>
  <c r="D22" i="1"/>
  <c r="D50" i="1" s="1"/>
  <c r="F64" i="1"/>
  <c r="F54" i="1"/>
  <c r="F55" i="1" s="1"/>
  <c r="F56" i="1" s="1"/>
  <c r="F57" i="1" s="1"/>
  <c r="F58" i="1" s="1"/>
  <c r="F59" i="1" s="1"/>
  <c r="F60" i="1" s="1"/>
  <c r="F61" i="1" s="1"/>
  <c r="F62" i="1" s="1"/>
  <c r="F63" i="1" s="1"/>
  <c r="E54" i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F25" i="1" l="1"/>
  <c r="F35" i="1" s="1"/>
  <c r="H25" i="1"/>
  <c r="F26" i="1" l="1"/>
  <c r="F27" i="1" s="1"/>
  <c r="F36" i="1" s="1"/>
  <c r="F37" i="1" s="1"/>
  <c r="F39" i="1" s="1"/>
  <c r="H39" i="1" s="1"/>
  <c r="F28" i="1" l="1"/>
  <c r="F29" i="1" s="1"/>
  <c r="F30" i="1" s="1"/>
  <c r="E43" i="1"/>
  <c r="H40" i="1"/>
  <c r="H41" i="1" s="1"/>
  <c r="G43" i="1" s="1"/>
  <c r="G46" i="1" s="1"/>
  <c r="H53" i="1" l="1"/>
  <c r="J53" i="1" s="1"/>
  <c r="H63" i="1"/>
  <c r="J63" i="1" s="1"/>
  <c r="H57" i="1"/>
  <c r="J57" i="1" s="1"/>
  <c r="H56" i="1"/>
  <c r="J56" i="1" s="1"/>
  <c r="H55" i="1"/>
  <c r="J55" i="1" s="1"/>
  <c r="H59" i="1"/>
  <c r="J59" i="1" s="1"/>
  <c r="H60" i="1"/>
  <c r="J60" i="1" s="1"/>
  <c r="H54" i="1"/>
  <c r="J54" i="1" s="1"/>
  <c r="H62" i="1"/>
  <c r="J62" i="1" s="1"/>
  <c r="H61" i="1"/>
  <c r="J61" i="1" s="1"/>
  <c r="H64" i="1"/>
  <c r="J64" i="1" s="1"/>
  <c r="H58" i="1"/>
  <c r="J58" i="1" s="1"/>
  <c r="E46" i="1"/>
  <c r="G48" i="1" s="1"/>
  <c r="G64" i="1" s="1"/>
  <c r="I48" i="1" s="1"/>
  <c r="E45" i="1"/>
  <c r="I64" i="1" l="1"/>
  <c r="G56" i="1"/>
  <c r="I56" i="1" s="1"/>
  <c r="G55" i="1"/>
  <c r="I55" i="1" s="1"/>
  <c r="G57" i="1"/>
  <c r="I57" i="1" s="1"/>
  <c r="G63" i="1"/>
  <c r="I47" i="1" s="1"/>
  <c r="I63" i="1" s="1"/>
  <c r="G62" i="1"/>
  <c r="I62" i="1" s="1"/>
  <c r="G54" i="1"/>
  <c r="I54" i="1" s="1"/>
  <c r="G61" i="1"/>
  <c r="I61" i="1" s="1"/>
  <c r="G53" i="1"/>
  <c r="I53" i="1" s="1"/>
  <c r="G60" i="1"/>
  <c r="I60" i="1" s="1"/>
  <c r="G59" i="1"/>
  <c r="I59" i="1" s="1"/>
  <c r="G58" i="1"/>
  <c r="I58" i="1" s="1"/>
</calcChain>
</file>

<file path=xl/sharedStrings.xml><?xml version="1.0" encoding="utf-8"?>
<sst xmlns="http://schemas.openxmlformats.org/spreadsheetml/2006/main" count="75" uniqueCount="58">
  <si>
    <t>LEVER</t>
  </si>
  <si>
    <t>HEURE</t>
  </si>
  <si>
    <t>MINUTE</t>
  </si>
  <si>
    <t>COUCHER</t>
  </si>
  <si>
    <t>EN MINUTES</t>
  </si>
  <si>
    <t>DIFFERENCE</t>
  </si>
  <si>
    <t>http://calendriersolaire.com/calendrier</t>
  </si>
  <si>
    <t>DEMI DIFFERENCE</t>
  </si>
  <si>
    <t>HEURES</t>
  </si>
  <si>
    <t>HORAIRE ZENITH  SOLAIRE</t>
  </si>
  <si>
    <t>TOTAL MINUTES</t>
  </si>
  <si>
    <t>EQUIVALENT HEURE</t>
  </si>
  <si>
    <t>MINUTES LEVER</t>
  </si>
  <si>
    <t xml:space="preserve">SOIT </t>
  </si>
  <si>
    <t>=</t>
  </si>
  <si>
    <t>ZENITH SOLAIRE</t>
  </si>
  <si>
    <t>MINUIT SOLAIRE</t>
  </si>
  <si>
    <t>FOIE</t>
  </si>
  <si>
    <t>POUMONS</t>
  </si>
  <si>
    <t>ESTOMAC</t>
  </si>
  <si>
    <t>RATE</t>
  </si>
  <si>
    <t>CŒUR</t>
  </si>
  <si>
    <t>VESSIE</t>
  </si>
  <si>
    <t>REINS</t>
  </si>
  <si>
    <t>MC</t>
  </si>
  <si>
    <t>TR</t>
  </si>
  <si>
    <t>VB</t>
  </si>
  <si>
    <t xml:space="preserve">HORAIRE </t>
  </si>
  <si>
    <t>THEORIQUE</t>
  </si>
  <si>
    <t>DECALAGE</t>
  </si>
  <si>
    <t>Minutes</t>
  </si>
  <si>
    <t>Heure</t>
  </si>
  <si>
    <t>secteur</t>
  </si>
  <si>
    <t>soit</t>
  </si>
  <si>
    <t>et MINUTES</t>
  </si>
  <si>
    <t xml:space="preserve">                 +</t>
  </si>
  <si>
    <t>HEURE ZENITH EN MINUTES   =</t>
  </si>
  <si>
    <t>minutes / heure</t>
  </si>
  <si>
    <t>complément MINUTES</t>
  </si>
  <si>
    <t>heure</t>
  </si>
  <si>
    <t>Mn</t>
  </si>
  <si>
    <t>Méridiens</t>
  </si>
  <si>
    <t>ville</t>
  </si>
  <si>
    <t>Nice</t>
  </si>
  <si>
    <t>heure/minutes lever soleil</t>
  </si>
  <si>
    <t>heure/minutes coucher soleil</t>
  </si>
  <si>
    <t>IG</t>
  </si>
  <si>
    <t>GI</t>
  </si>
  <si>
    <t>À</t>
  </si>
  <si>
    <t>DATE</t>
  </si>
  <si>
    <t>A …Heure</t>
  </si>
  <si>
    <t>De…. Heure</t>
  </si>
  <si>
    <t xml:space="preserve">HORAIRE solaire en temps local </t>
  </si>
  <si>
    <t>De</t>
  </si>
  <si>
    <t>Calcul des horaires locaux des Méridiens avec les horaires solaires.</t>
  </si>
  <si>
    <t>Saisir les données en Jaune</t>
  </si>
  <si>
    <t>de 0 à 12</t>
  </si>
  <si>
    <t>de 12 à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</si>
</sst>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_ * #,##0_)_ ;_ * \(#,##0\)_ ;_ * &quot;-&quot;??_)_ ;_ @_ "/>
  </numFmts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6" xfId="0" applyNumberFormat="1" applyBorder="1"/>
    <xf numFmtId="0" fontId="0" fillId="0" borderId="7" xfId="0" applyBorder="1"/>
    <xf numFmtId="0" fontId="1" fillId="0" borderId="4" xfId="0" applyFont="1" applyBorder="1"/>
    <xf numFmtId="0" fontId="1" fillId="0" borderId="7" xfId="0" applyFont="1" applyBorder="1"/>
    <xf numFmtId="0" fontId="0" fillId="0" borderId="9" xfId="0" applyBorder="1"/>
    <xf numFmtId="0" fontId="0" fillId="2" borderId="2" xfId="0" applyFill="1" applyBorder="1"/>
    <xf numFmtId="0" fontId="0" fillId="2" borderId="3" xfId="0" applyFill="1" applyBorder="1"/>
    <xf numFmtId="0" fontId="4" fillId="0" borderId="0" xfId="2"/>
    <xf numFmtId="43" fontId="0" fillId="0" borderId="4" xfId="1" applyFont="1" applyBorder="1"/>
    <xf numFmtId="43" fontId="0" fillId="0" borderId="0" xfId="1" applyFont="1"/>
    <xf numFmtId="43" fontId="3" fillId="0" borderId="0" xfId="1" applyFont="1"/>
    <xf numFmtId="43" fontId="1" fillId="0" borderId="7" xfId="1" applyFont="1" applyBorder="1"/>
    <xf numFmtId="43" fontId="0" fillId="0" borderId="7" xfId="1" applyFont="1" applyBorder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0" fontId="5" fillId="0" borderId="4" xfId="0" applyFont="1" applyBorder="1"/>
    <xf numFmtId="0" fontId="6" fillId="0" borderId="4" xfId="0" applyFont="1" applyBorder="1"/>
    <xf numFmtId="0" fontId="0" fillId="4" borderId="13" xfId="0" applyFill="1" applyBorder="1" applyAlignment="1">
      <alignment horizontal="left"/>
    </xf>
    <xf numFmtId="14" fontId="0" fillId="4" borderId="14" xfId="0" applyNumberFormat="1" applyFill="1" applyBorder="1" applyAlignment="1">
      <alignment horizontal="left"/>
    </xf>
    <xf numFmtId="0" fontId="0" fillId="4" borderId="15" xfId="0" applyFill="1" applyBorder="1"/>
    <xf numFmtId="0" fontId="0" fillId="4" borderId="2" xfId="0" applyFill="1" applyBorder="1"/>
    <xf numFmtId="0" fontId="0" fillId="4" borderId="10" xfId="0" applyFill="1" applyBorder="1"/>
    <xf numFmtId="0" fontId="0" fillId="5" borderId="8" xfId="0" applyFill="1" applyBorder="1"/>
    <xf numFmtId="0" fontId="0" fillId="5" borderId="0" xfId="0" applyFill="1" applyBorder="1"/>
    <xf numFmtId="0" fontId="0" fillId="5" borderId="3" xfId="0" applyFill="1" applyBorder="1"/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4" xfId="0" applyFill="1" applyBorder="1"/>
    <xf numFmtId="0" fontId="0" fillId="6" borderId="7" xfId="0" applyFill="1" applyBorder="1" applyAlignment="1">
      <alignment horizontal="center"/>
    </xf>
    <xf numFmtId="0" fontId="0" fillId="6" borderId="7" xfId="0" applyFill="1" applyBorder="1"/>
    <xf numFmtId="0" fontId="0" fillId="6" borderId="5" xfId="0" applyFill="1" applyBorder="1"/>
    <xf numFmtId="0" fontId="0" fillId="6" borderId="2" xfId="0" applyFill="1" applyBorder="1"/>
    <xf numFmtId="0" fontId="0" fillId="6" borderId="0" xfId="0" applyFill="1" applyBorder="1" applyAlignment="1">
      <alignment horizontal="center"/>
    </xf>
    <xf numFmtId="0" fontId="0" fillId="6" borderId="3" xfId="0" applyFill="1" applyBorder="1"/>
    <xf numFmtId="0" fontId="0" fillId="6" borderId="10" xfId="0" applyFill="1" applyBorder="1"/>
    <xf numFmtId="0" fontId="0" fillId="6" borderId="1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2" xfId="0" applyFill="1" applyBorder="1" applyAlignment="1">
      <alignment horizont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lendriersolaire.com/calendri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89D0-0A45-D343-9F5D-3530BF8913DE}">
  <dimension ref="A1:XEU65"/>
  <sheetViews>
    <sheetView tabSelected="1" zoomScaleNormal="100" workbookViewId="0">
      <selection activeCell="D3" sqref="D3"/>
    </sheetView>
  </sheetViews>
  <sheetFormatPr baseColWidth="10" defaultColWidth="0" defaultRowHeight="16" zeroHeight="1" x14ac:dyDescent="0.2"/>
  <cols>
    <col min="1" max="1" width="25.1640625" customWidth="1"/>
    <col min="2" max="2" width="4.6640625" style="28" customWidth="1"/>
    <col min="3" max="3" width="4.33203125" style="28" customWidth="1"/>
    <col min="4" max="4" width="11.33203125" customWidth="1"/>
    <col min="5" max="5" width="10.83203125" customWidth="1"/>
    <col min="6" max="6" width="9.5" customWidth="1"/>
    <col min="7" max="7" width="8.33203125" customWidth="1"/>
    <col min="8" max="8" width="8.1640625" customWidth="1"/>
    <col min="9" max="9" width="8.33203125" customWidth="1"/>
    <col min="10" max="10" width="9" customWidth="1"/>
    <col min="11" max="137" width="0" hidden="1" customWidth="1"/>
    <col min="138" max="138" width="10.83203125" hidden="1" customWidth="1"/>
    <col min="139" max="145" width="0" hidden="1" customWidth="1"/>
    <col min="146" max="16374" width="10.83203125" hidden="1"/>
    <col min="16375" max="16375" width="10.5" hidden="1"/>
    <col min="16376" max="16384" width="10.83203125" hidden="1"/>
  </cols>
  <sheetData>
    <row r="1" spans="1:4" x14ac:dyDescent="0.2">
      <c r="A1" t="s">
        <v>54</v>
      </c>
    </row>
    <row r="2" spans="1:4" ht="17" thickBot="1" x14ac:dyDescent="0.25">
      <c r="A2" t="s">
        <v>55</v>
      </c>
    </row>
    <row r="3" spans="1:4" ht="17" thickBot="1" x14ac:dyDescent="0.25">
      <c r="A3" t="s">
        <v>49</v>
      </c>
      <c r="D3" s="31">
        <v>44291</v>
      </c>
    </row>
    <row r="4" spans="1:4" ht="17" thickBot="1" x14ac:dyDescent="0.25">
      <c r="A4" t="s">
        <v>42</v>
      </c>
      <c r="D4" s="29" t="s">
        <v>43</v>
      </c>
    </row>
    <row r="5" spans="1:4" ht="4" customHeight="1" thickBot="1" x14ac:dyDescent="0.25">
      <c r="B5" s="30"/>
    </row>
    <row r="6" spans="1:4" ht="28" customHeight="1" thickBot="1" x14ac:dyDescent="0.25">
      <c r="A6" t="s">
        <v>44</v>
      </c>
      <c r="B6" s="29">
        <v>7</v>
      </c>
      <c r="C6" s="29">
        <v>4</v>
      </c>
      <c r="D6" t="s">
        <v>56</v>
      </c>
    </row>
    <row r="7" spans="1:4" ht="4" customHeight="1" thickBot="1" x14ac:dyDescent="0.25"/>
    <row r="8" spans="1:4" ht="28" customHeight="1" thickBot="1" x14ac:dyDescent="0.25">
      <c r="A8" t="s">
        <v>45</v>
      </c>
      <c r="B8" s="29">
        <v>20</v>
      </c>
      <c r="C8" s="29">
        <v>2</v>
      </c>
      <c r="D8" t="s">
        <v>57</v>
      </c>
    </row>
    <row r="9" spans="1:4" ht="9" customHeight="1" x14ac:dyDescent="0.2"/>
    <row r="10" spans="1:4" ht="5" hidden="1" customHeight="1" x14ac:dyDescent="0.2"/>
    <row r="11" spans="1:4" ht="9" hidden="1" customHeight="1" x14ac:dyDescent="0.2"/>
    <row r="12" spans="1:4" ht="9" hidden="1" customHeight="1" x14ac:dyDescent="0.2"/>
    <row r="13" spans="1:4" ht="9" hidden="1" customHeight="1" x14ac:dyDescent="0.2"/>
    <row r="14" spans="1:4" ht="9" hidden="1" customHeight="1" x14ac:dyDescent="0.2"/>
    <row r="15" spans="1:4" ht="9" hidden="1" customHeight="1" x14ac:dyDescent="0.2"/>
    <row r="16" spans="1:4" ht="9" hidden="1" customHeight="1" x14ac:dyDescent="0.2"/>
    <row r="17" spans="4:8" ht="9" hidden="1" customHeight="1" x14ac:dyDescent="0.2">
      <c r="D17">
        <f>IF(+B8&lt;12,+B8+12,+B8)</f>
        <v>20</v>
      </c>
    </row>
    <row r="18" spans="4:8" ht="9" hidden="1" customHeight="1" x14ac:dyDescent="0.2">
      <c r="D18" s="14" t="s">
        <v>6</v>
      </c>
    </row>
    <row r="19" spans="4:8" ht="9" hidden="1" customHeight="1" thickBot="1" x14ac:dyDescent="0.25"/>
    <row r="20" spans="4:8" ht="9" hidden="1" customHeight="1" thickBot="1" x14ac:dyDescent="0.25">
      <c r="D20" s="6" t="s">
        <v>32</v>
      </c>
      <c r="E20" s="4" t="s">
        <v>0</v>
      </c>
      <c r="F20" s="5"/>
      <c r="G20" s="4" t="s">
        <v>3</v>
      </c>
      <c r="H20" s="5"/>
    </row>
    <row r="21" spans="4:8" ht="9" hidden="1" customHeight="1" thickBot="1" x14ac:dyDescent="0.25">
      <c r="D21" s="7">
        <v>44305</v>
      </c>
      <c r="E21" s="4" t="s">
        <v>1</v>
      </c>
      <c r="F21" s="5" t="s">
        <v>2</v>
      </c>
      <c r="G21" s="4" t="s">
        <v>1</v>
      </c>
      <c r="H21" s="5" t="s">
        <v>2</v>
      </c>
    </row>
    <row r="22" spans="4:8" ht="9" hidden="1" customHeight="1" x14ac:dyDescent="0.2">
      <c r="D22" s="12" t="str">
        <f>+D4</f>
        <v>Nice</v>
      </c>
      <c r="E22" s="12">
        <f>+B6</f>
        <v>7</v>
      </c>
      <c r="F22" s="13">
        <f>+C6</f>
        <v>4</v>
      </c>
      <c r="G22" s="12">
        <f>+D17</f>
        <v>20</v>
      </c>
      <c r="H22" s="13">
        <f>+C8</f>
        <v>2</v>
      </c>
    </row>
    <row r="23" spans="4:8" ht="9" hidden="1" customHeight="1" thickBot="1" x14ac:dyDescent="0.25">
      <c r="D23" s="2"/>
      <c r="E23" s="2"/>
      <c r="F23" s="3"/>
      <c r="G23" s="2"/>
      <c r="H23" s="3"/>
    </row>
    <row r="24" spans="4:8" ht="9" hidden="1" customHeight="1" thickBot="1" x14ac:dyDescent="0.25">
      <c r="D24" s="4" t="s">
        <v>4</v>
      </c>
      <c r="E24" s="4">
        <f>+E22*60</f>
        <v>420</v>
      </c>
      <c r="F24" s="5">
        <f>+F22</f>
        <v>4</v>
      </c>
      <c r="G24" s="4">
        <f>+G22*60</f>
        <v>1200</v>
      </c>
      <c r="H24" s="5">
        <f>+H22</f>
        <v>2</v>
      </c>
    </row>
    <row r="25" spans="4:8" ht="9" hidden="1" customHeight="1" thickBot="1" x14ac:dyDescent="0.25">
      <c r="D25" t="s">
        <v>10</v>
      </c>
      <c r="E25" s="1"/>
      <c r="F25" s="11">
        <f>+E24+F24</f>
        <v>424</v>
      </c>
      <c r="G25" s="1"/>
      <c r="H25" s="5">
        <f>+G24+H24</f>
        <v>1202</v>
      </c>
    </row>
    <row r="26" spans="4:8" ht="9" hidden="1" customHeight="1" thickBot="1" x14ac:dyDescent="0.25">
      <c r="D26" s="4" t="s">
        <v>5</v>
      </c>
      <c r="E26" s="8"/>
      <c r="F26" s="15">
        <f>+H25-F25</f>
        <v>778</v>
      </c>
      <c r="G26" s="5" t="s">
        <v>30</v>
      </c>
    </row>
    <row r="27" spans="4:8" ht="9" hidden="1" customHeight="1" thickBot="1" x14ac:dyDescent="0.25">
      <c r="D27" s="4" t="s">
        <v>7</v>
      </c>
      <c r="E27" s="8"/>
      <c r="F27" s="15">
        <f>+F26/2</f>
        <v>389</v>
      </c>
      <c r="G27" s="5" t="s">
        <v>30</v>
      </c>
    </row>
    <row r="28" spans="4:8" ht="9" hidden="1" customHeight="1" thickBot="1" x14ac:dyDescent="0.25">
      <c r="D28" s="9" t="s">
        <v>11</v>
      </c>
      <c r="E28" s="8"/>
      <c r="F28" s="18">
        <f>INT(+F27/60)</f>
        <v>6</v>
      </c>
      <c r="G28" s="5" t="s">
        <v>8</v>
      </c>
    </row>
    <row r="29" spans="4:8" ht="9" hidden="1" customHeight="1" thickBot="1" x14ac:dyDescent="0.25">
      <c r="D29" s="4" t="s">
        <v>33</v>
      </c>
      <c r="E29" s="8"/>
      <c r="F29" s="19">
        <f>+F28*60</f>
        <v>360</v>
      </c>
      <c r="G29" s="5" t="s">
        <v>30</v>
      </c>
    </row>
    <row r="30" spans="4:8" ht="9" hidden="1" customHeight="1" thickBot="1" x14ac:dyDescent="0.25">
      <c r="D30" s="9" t="s">
        <v>34</v>
      </c>
      <c r="E30" s="8"/>
      <c r="F30" s="18">
        <f>+F27-F29</f>
        <v>29</v>
      </c>
      <c r="G30" s="5" t="s">
        <v>30</v>
      </c>
    </row>
    <row r="31" spans="4:8" ht="9" hidden="1" customHeight="1" x14ac:dyDescent="0.2"/>
    <row r="32" spans="4:8" ht="9" hidden="1" customHeight="1" x14ac:dyDescent="0.2"/>
    <row r="33" spans="4:9" ht="9" hidden="1" customHeight="1" thickBot="1" x14ac:dyDescent="0.25"/>
    <row r="34" spans="4:9" ht="9" hidden="1" customHeight="1" thickBot="1" x14ac:dyDescent="0.25">
      <c r="D34" s="33" t="s">
        <v>9</v>
      </c>
      <c r="E34" s="8"/>
      <c r="F34" s="8"/>
      <c r="G34" s="8"/>
      <c r="H34" s="5"/>
    </row>
    <row r="35" spans="4:9" ht="9" hidden="1" customHeight="1" x14ac:dyDescent="0.2">
      <c r="D35" t="s">
        <v>12</v>
      </c>
      <c r="F35" s="16">
        <f>+F25</f>
        <v>424</v>
      </c>
    </row>
    <row r="36" spans="4:9" ht="9" hidden="1" customHeight="1" x14ac:dyDescent="0.2">
      <c r="D36" t="s">
        <v>7</v>
      </c>
      <c r="E36" t="s">
        <v>35</v>
      </c>
      <c r="F36" s="16">
        <f>+F27</f>
        <v>389</v>
      </c>
    </row>
    <row r="37" spans="4:9" ht="9" hidden="1" customHeight="1" x14ac:dyDescent="0.2">
      <c r="D37" t="s">
        <v>36</v>
      </c>
      <c r="F37" s="16">
        <f>+F35+F36</f>
        <v>813</v>
      </c>
    </row>
    <row r="38" spans="4:9" ht="9" hidden="1" customHeight="1" x14ac:dyDescent="0.2">
      <c r="D38" t="s">
        <v>13</v>
      </c>
      <c r="F38" s="16"/>
    </row>
    <row r="39" spans="4:9" ht="9" hidden="1" customHeight="1" x14ac:dyDescent="0.2">
      <c r="D39" t="s">
        <v>1</v>
      </c>
      <c r="F39" s="16">
        <f>+F37/60</f>
        <v>13.55</v>
      </c>
      <c r="G39" t="s">
        <v>14</v>
      </c>
      <c r="H39" s="17">
        <f>INT(F39)</f>
        <v>13</v>
      </c>
    </row>
    <row r="40" spans="4:9" ht="9" hidden="1" customHeight="1" x14ac:dyDescent="0.2">
      <c r="D40" t="s">
        <v>37</v>
      </c>
      <c r="H40" s="16">
        <f>+H39*60</f>
        <v>780</v>
      </c>
    </row>
    <row r="41" spans="4:9" ht="9" hidden="1" customHeight="1" x14ac:dyDescent="0.2">
      <c r="D41" t="s">
        <v>38</v>
      </c>
      <c r="H41" s="17">
        <f>+F37-H40</f>
        <v>33</v>
      </c>
    </row>
    <row r="42" spans="4:9" ht="9" hidden="1" customHeight="1" thickBot="1" x14ac:dyDescent="0.25"/>
    <row r="43" spans="4:9" ht="9" hidden="1" customHeight="1" thickBot="1" x14ac:dyDescent="0.25">
      <c r="D43" s="32" t="s">
        <v>15</v>
      </c>
      <c r="E43" s="10">
        <f>+H39</f>
        <v>13</v>
      </c>
      <c r="F43" s="10" t="s">
        <v>1</v>
      </c>
      <c r="G43" s="18">
        <f>+H41</f>
        <v>33</v>
      </c>
      <c r="H43" s="5" t="s">
        <v>30</v>
      </c>
    </row>
    <row r="44" spans="4:9" ht="9" hidden="1" customHeight="1" thickBot="1" x14ac:dyDescent="0.25">
      <c r="D44" s="33" t="s">
        <v>28</v>
      </c>
      <c r="E44" s="8">
        <v>12</v>
      </c>
      <c r="F44" s="8" t="s">
        <v>1</v>
      </c>
      <c r="G44" s="19">
        <v>0</v>
      </c>
      <c r="H44" s="5" t="s">
        <v>30</v>
      </c>
    </row>
    <row r="45" spans="4:9" ht="9" hidden="1" customHeight="1" thickBot="1" x14ac:dyDescent="0.25">
      <c r="D45" s="33" t="s">
        <v>16</v>
      </c>
      <c r="E45" s="8">
        <f>+E43+12-24</f>
        <v>1</v>
      </c>
      <c r="F45" s="8" t="s">
        <v>1</v>
      </c>
      <c r="G45" s="19">
        <v>30</v>
      </c>
      <c r="H45" s="5" t="s">
        <v>30</v>
      </c>
    </row>
    <row r="46" spans="4:9" ht="9" hidden="1" customHeight="1" thickBot="1" x14ac:dyDescent="0.25">
      <c r="D46" s="33" t="s">
        <v>29</v>
      </c>
      <c r="E46" s="8">
        <f>+E43-E44</f>
        <v>1</v>
      </c>
      <c r="F46" s="8" t="s">
        <v>39</v>
      </c>
      <c r="G46" s="19">
        <f>+G43-G44</f>
        <v>33</v>
      </c>
      <c r="H46" s="5" t="s">
        <v>30</v>
      </c>
    </row>
    <row r="47" spans="4:9" ht="9" hidden="1" customHeight="1" x14ac:dyDescent="0.2">
      <c r="I47">
        <f>IF(G63+G45&gt;=24,0)</f>
        <v>0</v>
      </c>
    </row>
    <row r="48" spans="4:9" ht="9" hidden="1" customHeight="1" x14ac:dyDescent="0.2">
      <c r="G48">
        <f>IF(E64+E46&gt;=24,0)</f>
        <v>0</v>
      </c>
      <c r="I48">
        <f>IF(G64+G46&gt;=24,0)</f>
        <v>0</v>
      </c>
    </row>
    <row r="49" spans="4:10" ht="9" customHeight="1" thickBot="1" x14ac:dyDescent="0.25"/>
    <row r="50" spans="4:10" ht="15" customHeight="1" thickBot="1" x14ac:dyDescent="0.25">
      <c r="D50" s="34" t="str">
        <f>+D22</f>
        <v>Nice</v>
      </c>
      <c r="E50" s="39" t="s">
        <v>27</v>
      </c>
      <c r="F50" s="39"/>
      <c r="G50" s="47" t="s">
        <v>52</v>
      </c>
      <c r="H50" s="48"/>
      <c r="I50" s="49"/>
      <c r="J50" s="50"/>
    </row>
    <row r="51" spans="4:10" x14ac:dyDescent="0.2">
      <c r="D51" s="35">
        <f>+D3</f>
        <v>44291</v>
      </c>
      <c r="E51" s="40" t="s">
        <v>28</v>
      </c>
      <c r="F51" s="41"/>
      <c r="G51" s="51" t="s">
        <v>53</v>
      </c>
      <c r="H51" s="52"/>
      <c r="I51" s="51" t="s">
        <v>48</v>
      </c>
      <c r="J51" s="53"/>
    </row>
    <row r="52" spans="4:10" ht="17" thickBot="1" x14ac:dyDescent="0.25">
      <c r="D52" s="36" t="s">
        <v>41</v>
      </c>
      <c r="E52" s="42" t="s">
        <v>51</v>
      </c>
      <c r="F52" s="43" t="s">
        <v>50</v>
      </c>
      <c r="G52" s="54" t="s">
        <v>31</v>
      </c>
      <c r="H52" s="55" t="s">
        <v>40</v>
      </c>
      <c r="I52" s="56" t="s">
        <v>31</v>
      </c>
      <c r="J52" s="57" t="s">
        <v>40</v>
      </c>
    </row>
    <row r="53" spans="4:10" x14ac:dyDescent="0.2">
      <c r="D53" s="37" t="s">
        <v>17</v>
      </c>
      <c r="E53" s="44">
        <v>1</v>
      </c>
      <c r="F53" s="45">
        <v>3</v>
      </c>
      <c r="G53" s="24">
        <f>IF($B$6=0,1,+E53+$E$46)</f>
        <v>2</v>
      </c>
      <c r="H53" s="25">
        <f>+$G$46</f>
        <v>33</v>
      </c>
      <c r="I53" s="20">
        <f>+G53+2</f>
        <v>4</v>
      </c>
      <c r="J53" s="22">
        <f>+H53</f>
        <v>33</v>
      </c>
    </row>
    <row r="54" spans="4:10" x14ac:dyDescent="0.2">
      <c r="D54" s="37" t="s">
        <v>18</v>
      </c>
      <c r="E54" s="44">
        <f>+E53+2</f>
        <v>3</v>
      </c>
      <c r="F54" s="45">
        <f>+F53+2</f>
        <v>5</v>
      </c>
      <c r="G54" s="20">
        <f>IF($B$6=0,3,+E54+$E$46)</f>
        <v>4</v>
      </c>
      <c r="H54" s="26">
        <f>+$G$46</f>
        <v>33</v>
      </c>
      <c r="I54" s="20">
        <f t="shared" ref="I54:I64" si="0">+G54+2</f>
        <v>6</v>
      </c>
      <c r="J54" s="22">
        <f>+H54</f>
        <v>33</v>
      </c>
    </row>
    <row r="55" spans="4:10" x14ac:dyDescent="0.2">
      <c r="D55" s="37" t="s">
        <v>47</v>
      </c>
      <c r="E55" s="44">
        <f t="shared" ref="E55:E64" si="1">+E54+2</f>
        <v>5</v>
      </c>
      <c r="F55" s="45">
        <f t="shared" ref="F55:F63" si="2">+F54+2</f>
        <v>7</v>
      </c>
      <c r="G55" s="20">
        <f>IF($B$6=0,5,+E55+$E$46)</f>
        <v>6</v>
      </c>
      <c r="H55" s="26">
        <f>+$G$46</f>
        <v>33</v>
      </c>
      <c r="I55" s="20">
        <f t="shared" si="0"/>
        <v>8</v>
      </c>
      <c r="J55" s="22">
        <f>+H55</f>
        <v>33</v>
      </c>
    </row>
    <row r="56" spans="4:10" x14ac:dyDescent="0.2">
      <c r="D56" s="37" t="s">
        <v>19</v>
      </c>
      <c r="E56" s="44">
        <f t="shared" si="1"/>
        <v>7</v>
      </c>
      <c r="F56" s="45">
        <f t="shared" si="2"/>
        <v>9</v>
      </c>
      <c r="G56" s="20">
        <f>IF($B$6=0,7,+E56+$E$46)</f>
        <v>8</v>
      </c>
      <c r="H56" s="26">
        <f>+$G$46</f>
        <v>33</v>
      </c>
      <c r="I56" s="20">
        <f t="shared" si="0"/>
        <v>10</v>
      </c>
      <c r="J56" s="22">
        <f>+H56</f>
        <v>33</v>
      </c>
    </row>
    <row r="57" spans="4:10" x14ac:dyDescent="0.2">
      <c r="D57" s="37" t="s">
        <v>20</v>
      </c>
      <c r="E57" s="44">
        <f t="shared" si="1"/>
        <v>9</v>
      </c>
      <c r="F57" s="45">
        <f t="shared" si="2"/>
        <v>11</v>
      </c>
      <c r="G57" s="20">
        <f>IF($B$6=0,9,+E57+$E$46)</f>
        <v>10</v>
      </c>
      <c r="H57" s="26">
        <f>+$G$46</f>
        <v>33</v>
      </c>
      <c r="I57" s="20">
        <f t="shared" si="0"/>
        <v>12</v>
      </c>
      <c r="J57" s="22">
        <f>+H57</f>
        <v>33</v>
      </c>
    </row>
    <row r="58" spans="4:10" x14ac:dyDescent="0.2">
      <c r="D58" s="37" t="s">
        <v>21</v>
      </c>
      <c r="E58" s="44">
        <f t="shared" si="1"/>
        <v>11</v>
      </c>
      <c r="F58" s="45">
        <f t="shared" si="2"/>
        <v>13</v>
      </c>
      <c r="G58" s="20">
        <f>IF($B$6=0,11,+E58+$E$46)</f>
        <v>12</v>
      </c>
      <c r="H58" s="26">
        <f>+$G$46</f>
        <v>33</v>
      </c>
      <c r="I58" s="20">
        <f t="shared" si="0"/>
        <v>14</v>
      </c>
      <c r="J58" s="22">
        <f>+H58</f>
        <v>33</v>
      </c>
    </row>
    <row r="59" spans="4:10" x14ac:dyDescent="0.2">
      <c r="D59" s="37" t="s">
        <v>46</v>
      </c>
      <c r="E59" s="44">
        <f t="shared" si="1"/>
        <v>13</v>
      </c>
      <c r="F59" s="45">
        <f t="shared" si="2"/>
        <v>15</v>
      </c>
      <c r="G59" s="20">
        <f>IF($B$6=0,13,+E59+$E$46)</f>
        <v>14</v>
      </c>
      <c r="H59" s="26">
        <f>+$G$46</f>
        <v>33</v>
      </c>
      <c r="I59" s="20">
        <f t="shared" si="0"/>
        <v>16</v>
      </c>
      <c r="J59" s="22">
        <f>+H59</f>
        <v>33</v>
      </c>
    </row>
    <row r="60" spans="4:10" x14ac:dyDescent="0.2">
      <c r="D60" s="37" t="s">
        <v>22</v>
      </c>
      <c r="E60" s="44">
        <f t="shared" si="1"/>
        <v>15</v>
      </c>
      <c r="F60" s="45">
        <f t="shared" si="2"/>
        <v>17</v>
      </c>
      <c r="G60" s="20">
        <f>IF($B$6=0,15,+E60+$E$46)</f>
        <v>16</v>
      </c>
      <c r="H60" s="26">
        <f>+$G$46</f>
        <v>33</v>
      </c>
      <c r="I60" s="20">
        <f t="shared" si="0"/>
        <v>18</v>
      </c>
      <c r="J60" s="22">
        <f>+H60</f>
        <v>33</v>
      </c>
    </row>
    <row r="61" spans="4:10" x14ac:dyDescent="0.2">
      <c r="D61" s="37" t="s">
        <v>23</v>
      </c>
      <c r="E61" s="44">
        <f t="shared" si="1"/>
        <v>17</v>
      </c>
      <c r="F61" s="45">
        <f t="shared" si="2"/>
        <v>19</v>
      </c>
      <c r="G61" s="20">
        <f>IF($B$6=0,17,+E61+$E$46)</f>
        <v>18</v>
      </c>
      <c r="H61" s="26">
        <f>+$G$46</f>
        <v>33</v>
      </c>
      <c r="I61" s="20">
        <f t="shared" si="0"/>
        <v>20</v>
      </c>
      <c r="J61" s="22">
        <f>+H61</f>
        <v>33</v>
      </c>
    </row>
    <row r="62" spans="4:10" x14ac:dyDescent="0.2">
      <c r="D62" s="37" t="s">
        <v>24</v>
      </c>
      <c r="E62" s="44">
        <f t="shared" si="1"/>
        <v>19</v>
      </c>
      <c r="F62" s="45">
        <f t="shared" si="2"/>
        <v>21</v>
      </c>
      <c r="G62" s="20">
        <f>IF($B$6=0,19,+E62+$E$46)</f>
        <v>20</v>
      </c>
      <c r="H62" s="26">
        <f>+$G$46</f>
        <v>33</v>
      </c>
      <c r="I62" s="20">
        <f t="shared" si="0"/>
        <v>22</v>
      </c>
      <c r="J62" s="22">
        <f>+H62</f>
        <v>33</v>
      </c>
    </row>
    <row r="63" spans="4:10" x14ac:dyDescent="0.2">
      <c r="D63" s="37" t="s">
        <v>25</v>
      </c>
      <c r="E63" s="44">
        <f t="shared" si="1"/>
        <v>21</v>
      </c>
      <c r="F63" s="45">
        <f t="shared" si="2"/>
        <v>23</v>
      </c>
      <c r="G63" s="20">
        <f>IF($B$6=0,21,+E63+$E$46)</f>
        <v>22</v>
      </c>
      <c r="H63" s="26">
        <f>+$G$46</f>
        <v>33</v>
      </c>
      <c r="I63" s="20">
        <f>+I47</f>
        <v>0</v>
      </c>
      <c r="J63" s="22">
        <f>+H63</f>
        <v>33</v>
      </c>
    </row>
    <row r="64" spans="4:10" ht="17" thickBot="1" x14ac:dyDescent="0.25">
      <c r="D64" s="38" t="s">
        <v>26</v>
      </c>
      <c r="E64" s="46">
        <f t="shared" si="1"/>
        <v>23</v>
      </c>
      <c r="F64" s="43">
        <f>+E53</f>
        <v>1</v>
      </c>
      <c r="G64" s="21">
        <f>+G48</f>
        <v>0</v>
      </c>
      <c r="H64" s="27">
        <f>+$G$46</f>
        <v>33</v>
      </c>
      <c r="I64" s="21">
        <f t="shared" si="0"/>
        <v>2</v>
      </c>
      <c r="J64" s="23">
        <f>+H64</f>
        <v>33</v>
      </c>
    </row>
    <row r="65" x14ac:dyDescent="0.2"/>
  </sheetData>
  <sheetProtection algorithmName="SHA-512" hashValue="DWEWS564/CLAp5B3gSFj168Gp0ps4vzEBySYU1FkApaDi60MQa+j/cxP/XVttJMyc8icI4bnEDcYJiEd+HoPNQ==" saltValue="VuzUe9dnY5Cp/ELMCQiQhQ==" spinCount="100000" sheet="1" objects="1" scenarios="1" selectLockedCells="1"/>
  <hyperlinks>
    <hyperlink ref="D18" r:id="rId1" xr:uid="{68176F69-F730-494E-8EE0-146F7B3403CB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Borghiero</dc:creator>
  <cp:lastModifiedBy>Roger Borghiero</cp:lastModifiedBy>
  <cp:lastPrinted>2021-04-19T14:09:33Z</cp:lastPrinted>
  <dcterms:created xsi:type="dcterms:W3CDTF">2021-04-17T15:40:59Z</dcterms:created>
  <dcterms:modified xsi:type="dcterms:W3CDTF">2021-04-19T16:34:41Z</dcterms:modified>
</cp:coreProperties>
</file>